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05" windowWidth="19845" windowHeight="6180" activeTab="0"/>
  </bookViews>
  <sheets>
    <sheet name="注文用紙 (2020)" sheetId="1" r:id="rId1"/>
    <sheet name="Sheet1" sheetId="2" r:id="rId2"/>
  </sheets>
  <definedNames>
    <definedName name="_xlfn.IFERROR" hidden="1">#NAME?</definedName>
    <definedName name="_xlnm.Print_Area" localSheetId="0">'注文用紙 (2020)'!$B$6:$AB$69</definedName>
    <definedName name="送料">#REF!</definedName>
    <definedName name="送料2">'Sheet1'!$B$4:$C$40</definedName>
  </definedNames>
  <calcPr fullCalcOnLoad="1"/>
</workbook>
</file>

<file path=xl/sharedStrings.xml><?xml version="1.0" encoding="utf-8"?>
<sst xmlns="http://schemas.openxmlformats.org/spreadsheetml/2006/main" count="77" uniqueCount="71">
  <si>
    <t>氏　　名</t>
  </si>
  <si>
    <t>生協組合員No.</t>
  </si>
  <si>
    <t>社 員 番 号</t>
  </si>
  <si>
    <t>生協組合員Noが不明な場合に記入して下さい。</t>
  </si>
  <si>
    <t>マイクロ</t>
  </si>
  <si>
    <t>【お届け先】</t>
  </si>
  <si>
    <t>郵便番号</t>
  </si>
  <si>
    <t>それ以下の住所</t>
  </si>
  <si>
    <t>氏　　　名</t>
  </si>
  <si>
    <t>◎個人情報の取扱について</t>
  </si>
  <si>
    <t>　ご記入いただいた個人情報は本件に関する商品の発送手配、お客様へのご連絡、代金のご精算など、</t>
  </si>
  <si>
    <t>　本件ご注文にご注文に関する対応にのみ使用し、他の目的には一切使用しません。</t>
  </si>
  <si>
    <t>【決済方法】</t>
  </si>
  <si>
    <t>みずほ銀行　八重洲口支店</t>
  </si>
  <si>
    <t>普通預金　2059200</t>
  </si>
  <si>
    <t>　　電発生協ゴールドカード</t>
  </si>
  <si>
    <t>　　　　生協口座への振込(以下の口座へ振込み願います）　※入金確認後に発注いたします。</t>
  </si>
  <si>
    <t>　　　　現金支払（生協窓口および現金書留）　※入金確認後に発注いたします。</t>
  </si>
  <si>
    <t>　デンゲンカイハツセイカツキョウドウクミアイ</t>
  </si>
  <si>
    <t>税込価格</t>
  </si>
  <si>
    <t>送料</t>
  </si>
  <si>
    <t>金額</t>
  </si>
  <si>
    <t>商品名</t>
  </si>
  <si>
    <t>数量</t>
  </si>
  <si>
    <t>都道府県</t>
  </si>
  <si>
    <t>【申込者】</t>
  </si>
  <si>
    <t>会 社</t>
  </si>
  <si>
    <t>所　属</t>
  </si>
  <si>
    <t>電話番号</t>
  </si>
  <si>
    <t>贈答用　のし</t>
  </si>
  <si>
    <t>←贈答の場合、「御中元」「御歳暮」「御祝」などの別を記入して下さい。</t>
  </si>
  <si>
    <t>贈答　名義</t>
  </si>
  <si>
    <t>←申し込みご本人の名前以外の場合は、記入してください。</t>
  </si>
  <si>
    <r>
      <t>　　　　決済方法は「電発生協ゴールドカード」基本と致しますが、カードが無い場合等、やむを得ない場合は以下の決済方法
　　　もご利用頂けます。なお、</t>
    </r>
    <r>
      <rPr>
        <b/>
        <u val="single"/>
        <sz val="11"/>
        <rFont val="ＭＳ Ｐゴシック"/>
        <family val="3"/>
      </rPr>
      <t>口座振込みおよび、現金支払を選択された場合は、入金確認後の発注となります</t>
    </r>
    <r>
      <rPr>
        <sz val="10"/>
        <rFont val="ＭＳ Ｐゴシック"/>
        <family val="3"/>
      </rPr>
      <t>ので
　　　ご了承願います。</t>
    </r>
  </si>
  <si>
    <t>地域</t>
  </si>
  <si>
    <t>佐井村漁業協同組合　注文書</t>
  </si>
  <si>
    <t>区分</t>
  </si>
  <si>
    <t>冷凍</t>
  </si>
  <si>
    <t>常温</t>
  </si>
  <si>
    <t>重量</t>
  </si>
  <si>
    <t>　</t>
  </si>
  <si>
    <t>ご利用金額計</t>
  </si>
  <si>
    <t xml:space="preserve"> ①塩うに60g・醤油いくら60gｾｯﾄ</t>
  </si>
  <si>
    <t xml:space="preserve"> ②塩うに60g×2本セット</t>
  </si>
  <si>
    <t xml:space="preserve"> ③醤油いくら300g</t>
  </si>
  <si>
    <t xml:space="preserve"> ④塩うに60g×1本・醤油いくら60g×2本セット</t>
  </si>
  <si>
    <t xml:space="preserve"> ⑤塩うに60g×2本・醤油いくら60g×1本セット</t>
  </si>
  <si>
    <t xml:space="preserve"> ⑥純北ほたてｾｯﾄ（ほたてソフト）　塩味・チーズ・燻油　各80g </t>
  </si>
  <si>
    <t xml:space="preserve"> 北海道</t>
  </si>
  <si>
    <t xml:space="preserve"> 青森・岩手・秋田・宮城・山形・福島</t>
  </si>
  <si>
    <t xml:space="preserve"> 茨城・栃木・群馬・埼玉・千葉・東京・神奈川・山梨・新潟・長野</t>
  </si>
  <si>
    <t xml:space="preserve"> 岐阜・静岡・愛知・三重・富山・石川・福井</t>
  </si>
  <si>
    <t xml:space="preserve"> 滋賀・京都・大阪・兵庫・奈良・和歌山</t>
  </si>
  <si>
    <t xml:space="preserve"> 鳥取・島根・岡山・広島・山口</t>
  </si>
  <si>
    <t xml:space="preserve"> 徳島・香川・愛媛・高知</t>
  </si>
  <si>
    <t xml:space="preserve"> 福岡・佐賀・長崎・大分・熊本・宮崎・鹿児島</t>
  </si>
  <si>
    <t xml:space="preserve"> 沖縄</t>
  </si>
  <si>
    <t>電話番号</t>
  </si>
  <si>
    <t>住所</t>
  </si>
  <si>
    <t>　【注文内容】</t>
  </si>
  <si>
    <t>要問合せ</t>
  </si>
  <si>
    <t>※冷凍商品は３個合わせが可能です。</t>
  </si>
  <si>
    <t>※常温商品は３個合わせが可能です。</t>
  </si>
  <si>
    <t>※冷凍・常温の場合はそれぞれ送料がかかります。</t>
  </si>
  <si>
    <r>
      <t>↓必ず</t>
    </r>
    <r>
      <rPr>
        <b/>
        <sz val="14"/>
        <color indexed="10"/>
        <rFont val="ＭＳ Ｐゴシック"/>
        <family val="3"/>
      </rPr>
      <t>“都道府県”</t>
    </r>
    <r>
      <rPr>
        <b/>
        <sz val="11"/>
        <color indexed="10"/>
        <rFont val="ＭＳ Ｐゴシック"/>
        <family val="3"/>
      </rPr>
      <t>までご記入ください。</t>
    </r>
  </si>
  <si>
    <t>送料合計</t>
  </si>
  <si>
    <t>商品合計</t>
  </si>
  <si>
    <t>お届けご希望</t>
  </si>
  <si>
    <t>11月下旬／12月上旬／12月中旬／12月下旬</t>
  </si>
  <si>
    <t>←お届けご希望時期がございましたら丸で囲んでください。</t>
  </si>
  <si>
    <t>※発送状況により前後する可能性もございますので、予めご了承ください。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</si>
</sst>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.0_ ;[Red]\-#,##0.0\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[&lt;=999]000;[&lt;=9999]000\-00;000\-0000"/>
    <numFmt numFmtId="186" formatCode="0.E+00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4"/>
      <color indexed="10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38" fontId="0" fillId="33" borderId="0" xfId="49" applyFont="1" applyFill="1" applyBorder="1" applyAlignment="1" applyProtection="1">
      <alignment horizontal="center" vertical="center"/>
      <protection/>
    </xf>
    <xf numFmtId="38" fontId="0" fillId="33" borderId="0" xfId="49" applyFont="1" applyFill="1" applyBorder="1" applyAlignment="1" applyProtection="1">
      <alignment horizontal="left" vertical="center"/>
      <protection/>
    </xf>
    <xf numFmtId="38" fontId="0" fillId="33" borderId="0" xfId="49" applyFont="1" applyFill="1" applyBorder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/>
      <protection/>
    </xf>
    <xf numFmtId="38" fontId="2" fillId="33" borderId="0" xfId="49" applyFont="1" applyFill="1" applyBorder="1" applyAlignment="1" applyProtection="1">
      <alignment horizontal="left" vertical="center"/>
      <protection/>
    </xf>
    <xf numFmtId="38" fontId="2" fillId="33" borderId="0" xfId="49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22" fontId="0" fillId="33" borderId="0" xfId="0" applyNumberFormat="1" applyFill="1" applyAlignment="1" applyProtection="1">
      <alignment horizontal="right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4" borderId="19" xfId="0" applyFill="1" applyBorder="1" applyAlignment="1" applyProtection="1">
      <alignment vertical="center"/>
      <protection/>
    </xf>
    <xf numFmtId="0" fontId="14" fillId="34" borderId="19" xfId="0" applyFont="1" applyFill="1" applyBorder="1" applyAlignment="1" applyProtection="1">
      <alignment vertical="center"/>
      <protection/>
    </xf>
    <xf numFmtId="0" fontId="14" fillId="34" borderId="19" xfId="0" applyFont="1" applyFill="1" applyBorder="1" applyAlignment="1" applyProtection="1">
      <alignment horizontal="left"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38" fontId="0" fillId="33" borderId="19" xfId="49" applyFont="1" applyFill="1" applyBorder="1" applyAlignment="1" applyProtection="1">
      <alignment vertical="center"/>
      <protection/>
    </xf>
    <xf numFmtId="38" fontId="0" fillId="33" borderId="20" xfId="49" applyFont="1" applyFill="1" applyBorder="1" applyAlignment="1" applyProtection="1">
      <alignment vertical="center"/>
      <protection/>
    </xf>
    <xf numFmtId="38" fontId="10" fillId="33" borderId="21" xfId="49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8" fontId="0" fillId="34" borderId="22" xfId="49" applyFont="1" applyFill="1" applyBorder="1" applyAlignment="1" applyProtection="1">
      <alignment vertical="center" shrinkToFit="1"/>
      <protection/>
    </xf>
    <xf numFmtId="38" fontId="0" fillId="34" borderId="18" xfId="49" applyFont="1" applyFill="1" applyBorder="1" applyAlignment="1" applyProtection="1">
      <alignment horizontal="center" vertical="center" shrinkToFit="1"/>
      <protection/>
    </xf>
    <xf numFmtId="38" fontId="10" fillId="28" borderId="21" xfId="49" applyFont="1" applyFill="1" applyBorder="1" applyAlignment="1" applyProtection="1">
      <alignment horizontal="right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2" fillId="28" borderId="24" xfId="0" applyFont="1" applyFill="1" applyBorder="1" applyAlignment="1" applyProtection="1">
      <alignment horizontal="center" vertical="center"/>
      <protection/>
    </xf>
    <xf numFmtId="38" fontId="17" fillId="33" borderId="25" xfId="49" applyFont="1" applyFill="1" applyBorder="1" applyAlignment="1" applyProtection="1">
      <alignment horizontal="right" vertical="center"/>
      <protection/>
    </xf>
    <xf numFmtId="38" fontId="0" fillId="34" borderId="26" xfId="49" applyFont="1" applyFill="1" applyBorder="1" applyAlignment="1" applyProtection="1">
      <alignment horizontal="left" vertical="center" wrapText="1" shrinkToFit="1"/>
      <protection/>
    </xf>
    <xf numFmtId="38" fontId="0" fillId="34" borderId="27" xfId="49" applyFont="1" applyFill="1" applyBorder="1" applyAlignment="1" applyProtection="1">
      <alignment horizontal="left" vertical="center" shrinkToFit="1"/>
      <protection/>
    </xf>
    <xf numFmtId="38" fontId="10" fillId="33" borderId="28" xfId="49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55" fillId="0" borderId="18" xfId="0" applyFont="1" applyBorder="1" applyAlignment="1" applyProtection="1">
      <alignment horizontal="center" vertical="center"/>
      <protection locked="0"/>
    </xf>
    <xf numFmtId="38" fontId="10" fillId="33" borderId="29" xfId="49" applyFont="1" applyFill="1" applyBorder="1" applyAlignment="1" applyProtection="1">
      <alignment horizontal="right" vertical="center"/>
      <protection/>
    </xf>
    <xf numFmtId="38" fontId="10" fillId="33" borderId="22" xfId="49" applyFont="1" applyFill="1" applyBorder="1" applyAlignment="1" applyProtection="1">
      <alignment horizontal="right" vertical="center"/>
      <protection/>
    </xf>
    <xf numFmtId="38" fontId="10" fillId="33" borderId="30" xfId="49" applyFont="1" applyFill="1" applyBorder="1" applyAlignment="1" applyProtection="1">
      <alignment horizontal="right" vertical="center"/>
      <protection/>
    </xf>
    <xf numFmtId="38" fontId="2" fillId="28" borderId="31" xfId="49" applyFont="1" applyFill="1" applyBorder="1" applyAlignment="1" applyProtection="1">
      <alignment horizontal="center" vertical="center" wrapText="1" shrinkToFit="1"/>
      <protection/>
    </xf>
    <xf numFmtId="38" fontId="2" fillId="28" borderId="22" xfId="49" applyFont="1" applyFill="1" applyBorder="1" applyAlignment="1" applyProtection="1">
      <alignment horizontal="center" vertical="center" shrinkToFit="1"/>
      <protection/>
    </xf>
    <xf numFmtId="38" fontId="2" fillId="28" borderId="30" xfId="49" applyFont="1" applyFill="1" applyBorder="1" applyAlignment="1" applyProtection="1">
      <alignment horizontal="center" vertical="center" shrinkToFit="1"/>
      <protection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38" fontId="0" fillId="34" borderId="31" xfId="49" applyFont="1" applyFill="1" applyBorder="1" applyAlignment="1" applyProtection="1">
      <alignment horizontal="left" vertical="center" shrinkToFit="1"/>
      <protection/>
    </xf>
    <xf numFmtId="38" fontId="0" fillId="34" borderId="22" xfId="49" applyFont="1" applyFill="1" applyBorder="1" applyAlignment="1" applyProtection="1">
      <alignment horizontal="left" vertical="center" shrinkToFit="1"/>
      <protection/>
    </xf>
    <xf numFmtId="0" fontId="10" fillId="34" borderId="2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0" fillId="35" borderId="29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0" fontId="0" fillId="35" borderId="30" xfId="0" applyFill="1" applyBorder="1" applyAlignment="1" applyProtection="1">
      <alignment horizontal="center" vertical="center"/>
      <protection locked="0"/>
    </xf>
    <xf numFmtId="0" fontId="10" fillId="28" borderId="29" xfId="0" applyFont="1" applyFill="1" applyBorder="1" applyAlignment="1" applyProtection="1">
      <alignment horizontal="center" vertical="center"/>
      <protection/>
    </xf>
    <xf numFmtId="0" fontId="10" fillId="28" borderId="30" xfId="0" applyFont="1" applyFill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 wrapText="1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 locked="0"/>
    </xf>
    <xf numFmtId="0" fontId="2" fillId="28" borderId="32" xfId="0" applyFont="1" applyFill="1" applyBorder="1" applyAlignment="1" applyProtection="1">
      <alignment horizontal="center" vertical="center"/>
      <protection/>
    </xf>
    <xf numFmtId="0" fontId="2" fillId="28" borderId="33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22" fontId="0" fillId="33" borderId="0" xfId="0" applyNumberFormat="1" applyFill="1" applyAlignment="1" applyProtection="1">
      <alignment horizontal="center" vertical="center"/>
      <protection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14" fillId="36" borderId="0" xfId="0" applyFont="1" applyFill="1" applyBorder="1" applyAlignment="1" applyProtection="1">
      <alignment horizontal="left"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2" fillId="28" borderId="24" xfId="0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38" fontId="0" fillId="34" borderId="31" xfId="49" applyFont="1" applyFill="1" applyBorder="1" applyAlignment="1" applyProtection="1">
      <alignment horizontal="left" vertical="center" wrapText="1" shrinkToFit="1"/>
      <protection/>
    </xf>
    <xf numFmtId="38" fontId="0" fillId="34" borderId="30" xfId="49" applyFont="1" applyFill="1" applyBorder="1" applyAlignment="1" applyProtection="1">
      <alignment horizontal="left" vertical="center" shrinkToFit="1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3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/>
    </xf>
    <xf numFmtId="38" fontId="15" fillId="33" borderId="39" xfId="49" applyFont="1" applyFill="1" applyBorder="1" applyAlignment="1" applyProtection="1">
      <alignment horizontal="center" vertical="center"/>
      <protection/>
    </xf>
    <xf numFmtId="38" fontId="15" fillId="33" borderId="40" xfId="49" applyFont="1" applyFill="1" applyBorder="1" applyAlignment="1" applyProtection="1">
      <alignment horizontal="center" vertical="center"/>
      <protection/>
    </xf>
    <xf numFmtId="38" fontId="56" fillId="34" borderId="31" xfId="49" applyFont="1" applyFill="1" applyBorder="1" applyAlignment="1" applyProtection="1">
      <alignment horizontal="center" vertical="center" wrapText="1" shrinkToFit="1"/>
      <protection/>
    </xf>
    <xf numFmtId="38" fontId="56" fillId="34" borderId="22" xfId="49" applyFont="1" applyFill="1" applyBorder="1" applyAlignment="1" applyProtection="1">
      <alignment horizontal="center" vertical="center" wrapText="1" shrinkToFit="1"/>
      <protection/>
    </xf>
    <xf numFmtId="38" fontId="56" fillId="34" borderId="30" xfId="49" applyFont="1" applyFill="1" applyBorder="1" applyAlignment="1" applyProtection="1">
      <alignment horizontal="center" vertical="center" wrapText="1" shrinkToFit="1"/>
      <protection/>
    </xf>
    <xf numFmtId="38" fontId="2" fillId="28" borderId="29" xfId="49" applyFont="1" applyFill="1" applyBorder="1" applyAlignment="1" applyProtection="1">
      <alignment horizontal="center" vertical="center"/>
      <protection/>
    </xf>
    <xf numFmtId="38" fontId="2" fillId="28" borderId="22" xfId="49" applyFont="1" applyFill="1" applyBorder="1" applyAlignment="1" applyProtection="1">
      <alignment horizontal="center" vertical="center"/>
      <protection/>
    </xf>
    <xf numFmtId="38" fontId="2" fillId="28" borderId="30" xfId="49" applyFont="1" applyFill="1" applyBorder="1" applyAlignment="1" applyProtection="1">
      <alignment horizontal="center" vertical="center"/>
      <protection/>
    </xf>
    <xf numFmtId="0" fontId="0" fillId="33" borderId="37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38" xfId="0" applyFont="1" applyFill="1" applyBorder="1" applyAlignment="1" applyProtection="1">
      <alignment horizontal="center" vertical="center"/>
      <protection/>
    </xf>
    <xf numFmtId="38" fontId="56" fillId="34" borderId="0" xfId="49" applyFont="1" applyFill="1" applyBorder="1" applyAlignment="1" applyProtection="1">
      <alignment horizontal="left" vertical="center" shrinkToFit="1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38" fontId="0" fillId="34" borderId="22" xfId="49" applyFont="1" applyFill="1" applyBorder="1" applyAlignment="1" applyProtection="1">
      <alignment horizontal="left" vertical="center" wrapText="1" shrinkToFit="1"/>
      <protection/>
    </xf>
    <xf numFmtId="38" fontId="0" fillId="34" borderId="30" xfId="49" applyFont="1" applyFill="1" applyBorder="1" applyAlignment="1" applyProtection="1">
      <alignment horizontal="left" vertical="center" wrapText="1" shrinkToFit="1"/>
      <protection/>
    </xf>
    <xf numFmtId="0" fontId="2" fillId="28" borderId="41" xfId="0" applyFont="1" applyFill="1" applyBorder="1" applyAlignment="1" applyProtection="1">
      <alignment horizontal="center" vertical="center"/>
      <protection/>
    </xf>
    <xf numFmtId="0" fontId="2" fillId="28" borderId="42" xfId="0" applyFont="1" applyFill="1" applyBorder="1" applyAlignment="1" applyProtection="1">
      <alignment horizontal="center" vertical="center"/>
      <protection/>
    </xf>
    <xf numFmtId="38" fontId="2" fillId="34" borderId="22" xfId="49" applyFont="1" applyFill="1" applyBorder="1" applyAlignment="1" applyProtection="1">
      <alignment horizontal="right" vertical="center" shrinkToFit="1"/>
      <protection/>
    </xf>
    <xf numFmtId="38" fontId="2" fillId="34" borderId="30" xfId="49" applyFont="1" applyFill="1" applyBorder="1" applyAlignment="1" applyProtection="1">
      <alignment horizontal="right" vertical="center" shrinkToFit="1"/>
      <protection/>
    </xf>
    <xf numFmtId="0" fontId="16" fillId="34" borderId="29" xfId="0" applyFont="1" applyFill="1" applyBorder="1" applyAlignment="1" applyProtection="1">
      <alignment horizontal="right" vertical="center"/>
      <protection/>
    </xf>
    <xf numFmtId="0" fontId="16" fillId="34" borderId="30" xfId="0" applyFont="1" applyFill="1" applyBorder="1" applyAlignment="1" applyProtection="1">
      <alignment horizontal="right" vertical="center"/>
      <protection/>
    </xf>
    <xf numFmtId="38" fontId="16" fillId="33" borderId="29" xfId="49" applyFont="1" applyFill="1" applyBorder="1" applyAlignment="1" applyProtection="1">
      <alignment horizontal="right" vertical="center"/>
      <protection/>
    </xf>
    <xf numFmtId="38" fontId="16" fillId="33" borderId="22" xfId="49" applyFont="1" applyFill="1" applyBorder="1" applyAlignment="1" applyProtection="1">
      <alignment horizontal="right" vertical="center"/>
      <protection/>
    </xf>
    <xf numFmtId="38" fontId="16" fillId="33" borderId="30" xfId="49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27</xdr:col>
      <xdr:colOff>533400</xdr:colOff>
      <xdr:row>3</xdr:row>
      <xdr:rowOff>76200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61950" y="66675"/>
          <a:ext cx="7953375" cy="523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【注文方法】下記のいずれかの方法で注文して下さい。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①このエクセルファイルを電子メールに添付して送る。アドレス：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seikyou_denpatsu@jpower.co.jp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②このページを印刷し、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社内便で送付。</a:t>
          </a:r>
        </a:p>
      </xdr:txBody>
    </xdr:sp>
    <xdr:clientData/>
  </xdr:twoCellAnchor>
  <xdr:twoCellAnchor editAs="oneCell">
    <xdr:from>
      <xdr:col>1</xdr:col>
      <xdr:colOff>123825</xdr:colOff>
      <xdr:row>63</xdr:row>
      <xdr:rowOff>114300</xdr:rowOff>
    </xdr:from>
    <xdr:to>
      <xdr:col>27</xdr:col>
      <xdr:colOff>752475</xdr:colOff>
      <xdr:row>68</xdr:row>
      <xdr:rowOff>428625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439900"/>
          <a:ext cx="8210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BE69"/>
  <sheetViews>
    <sheetView tabSelected="1" view="pageBreakPreview" zoomScale="115" zoomScaleSheetLayoutView="115" zoomScalePageLayoutView="0" workbookViewId="0" topLeftCell="A1">
      <selection activeCell="Y30" sqref="Y30:Z30"/>
    </sheetView>
  </sheetViews>
  <sheetFormatPr defaultColWidth="9.00390625" defaultRowHeight="13.5"/>
  <cols>
    <col min="1" max="1" width="2.625" style="3" customWidth="1"/>
    <col min="2" max="2" width="2.125" style="3" customWidth="1"/>
    <col min="3" max="14" width="2.625" style="3" customWidth="1"/>
    <col min="15" max="15" width="4.00390625" style="3" customWidth="1"/>
    <col min="16" max="17" width="2.625" style="3" customWidth="1"/>
    <col min="18" max="18" width="3.875" style="3" customWidth="1"/>
    <col min="19" max="19" width="2.625" style="3" customWidth="1"/>
    <col min="20" max="20" width="5.75390625" style="3" customWidth="1"/>
    <col min="21" max="23" width="2.625" style="3" customWidth="1"/>
    <col min="24" max="24" width="11.50390625" style="3" customWidth="1"/>
    <col min="25" max="26" width="6.00390625" style="3" customWidth="1"/>
    <col min="27" max="27" width="13.00390625" style="3" customWidth="1"/>
    <col min="28" max="28" width="11.25390625" style="3" customWidth="1"/>
    <col min="29" max="29" width="5.25390625" style="3" bestFit="1" customWidth="1"/>
    <col min="30" max="30" width="10.25390625" style="3" customWidth="1"/>
    <col min="31" max="34" width="2.625" style="3" customWidth="1"/>
    <col min="35" max="35" width="6.875" style="3" customWidth="1"/>
    <col min="36" max="52" width="2.625" style="3" customWidth="1"/>
    <col min="53" max="16384" width="9.00390625" style="3" customWidth="1"/>
  </cols>
  <sheetData>
    <row r="5" spans="2:30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30" ht="12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88">
        <f ca="1">NOW()</f>
        <v>44159.627607291666</v>
      </c>
      <c r="AB6" s="88"/>
      <c r="AC6" s="2"/>
      <c r="AD6" s="29"/>
    </row>
    <row r="7" spans="2:30" ht="26.25" customHeight="1">
      <c r="B7" s="105" t="s">
        <v>35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39"/>
      <c r="AD7" s="39"/>
    </row>
    <row r="8" spans="2:30" ht="18" customHeight="1">
      <c r="B8" s="2" t="s">
        <v>25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8"/>
      <c r="AD8" s="15"/>
    </row>
    <row r="9" spans="2:30" ht="24.75" customHeight="1">
      <c r="B9" s="78" t="s">
        <v>0</v>
      </c>
      <c r="C9" s="79"/>
      <c r="D9" s="79"/>
      <c r="E9" s="79"/>
      <c r="F9" s="79"/>
      <c r="G9" s="60"/>
      <c r="H9" s="61"/>
      <c r="I9" s="61"/>
      <c r="J9" s="61"/>
      <c r="K9" s="61"/>
      <c r="L9" s="61"/>
      <c r="M9" s="61"/>
      <c r="N9" s="61"/>
      <c r="O9" s="62"/>
      <c r="P9" s="78" t="s">
        <v>6</v>
      </c>
      <c r="Q9" s="79"/>
      <c r="R9" s="79"/>
      <c r="S9" s="92"/>
      <c r="T9" s="93"/>
      <c r="U9" s="93"/>
      <c r="V9" s="93"/>
      <c r="W9" s="94"/>
      <c r="X9" s="27" t="s">
        <v>57</v>
      </c>
      <c r="Y9" s="70"/>
      <c r="Z9" s="71"/>
      <c r="AA9" s="71"/>
      <c r="AB9" s="72"/>
      <c r="AC9" s="28"/>
      <c r="AD9" s="15"/>
    </row>
    <row r="10" spans="2:30" ht="24.75" customHeight="1">
      <c r="B10" s="78" t="s">
        <v>1</v>
      </c>
      <c r="C10" s="79"/>
      <c r="D10" s="79"/>
      <c r="E10" s="79"/>
      <c r="F10" s="79"/>
      <c r="G10" s="89"/>
      <c r="H10" s="90"/>
      <c r="I10" s="90"/>
      <c r="J10" s="90"/>
      <c r="K10" s="90"/>
      <c r="L10" s="90"/>
      <c r="M10" s="90"/>
      <c r="N10" s="90"/>
      <c r="O10" s="91"/>
      <c r="P10" s="78" t="s">
        <v>58</v>
      </c>
      <c r="Q10" s="79"/>
      <c r="R10" s="79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2"/>
      <c r="AD10" s="2"/>
    </row>
    <row r="11" spans="2:30" ht="24.75" customHeight="1">
      <c r="B11" s="78" t="s">
        <v>2</v>
      </c>
      <c r="C11" s="79"/>
      <c r="D11" s="79"/>
      <c r="E11" s="79"/>
      <c r="F11" s="79"/>
      <c r="G11" s="83"/>
      <c r="H11" s="84"/>
      <c r="I11" s="84"/>
      <c r="J11" s="84"/>
      <c r="K11" s="84"/>
      <c r="L11" s="84"/>
      <c r="M11" s="84"/>
      <c r="N11" s="84"/>
      <c r="O11" s="85"/>
      <c r="P11" s="4" t="s">
        <v>3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2:30" ht="24.75" customHeight="1">
      <c r="B12" s="78" t="s">
        <v>26</v>
      </c>
      <c r="C12" s="79"/>
      <c r="D12" s="79"/>
      <c r="E12" s="79"/>
      <c r="F12" s="79"/>
      <c r="G12" s="83"/>
      <c r="H12" s="84"/>
      <c r="I12" s="84"/>
      <c r="J12" s="84"/>
      <c r="K12" s="84"/>
      <c r="L12" s="84"/>
      <c r="M12" s="84"/>
      <c r="N12" s="84"/>
      <c r="O12" s="85"/>
      <c r="P12" s="78" t="s">
        <v>27</v>
      </c>
      <c r="Q12" s="79"/>
      <c r="R12" s="79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2"/>
      <c r="AD12" s="2"/>
    </row>
    <row r="13" spans="2:57" ht="24.75" customHeight="1">
      <c r="B13" s="78" t="s">
        <v>4</v>
      </c>
      <c r="C13" s="79"/>
      <c r="D13" s="79"/>
      <c r="E13" s="79"/>
      <c r="F13" s="79"/>
      <c r="G13" s="83"/>
      <c r="H13" s="84"/>
      <c r="I13" s="84"/>
      <c r="J13" s="84"/>
      <c r="K13" s="84"/>
      <c r="L13" s="84"/>
      <c r="M13" s="84"/>
      <c r="N13" s="84"/>
      <c r="O13" s="8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I13" s="95"/>
      <c r="AJ13" s="95"/>
      <c r="AK13" s="95"/>
      <c r="AL13" s="95"/>
      <c r="AM13" s="95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</row>
    <row r="14" spans="2:30" ht="6.75" customHeight="1">
      <c r="B14" s="112"/>
      <c r="C14" s="112"/>
      <c r="D14" s="112"/>
      <c r="E14" s="112"/>
      <c r="F14" s="11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2:30" ht="20.25" customHeight="1">
      <c r="B15" s="100" t="s">
        <v>5</v>
      </c>
      <c r="C15" s="100"/>
      <c r="D15" s="100"/>
      <c r="E15" s="100"/>
      <c r="F15" s="10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43" t="s">
        <v>64</v>
      </c>
      <c r="X15" s="2"/>
      <c r="Y15" s="2"/>
      <c r="Z15" s="2"/>
      <c r="AA15" s="2"/>
      <c r="AB15" s="2"/>
      <c r="AC15" s="2"/>
      <c r="AD15" s="2"/>
    </row>
    <row r="16" spans="2:30" ht="24.75" customHeight="1">
      <c r="B16" s="78" t="s">
        <v>6</v>
      </c>
      <c r="C16" s="79"/>
      <c r="D16" s="79"/>
      <c r="E16" s="79"/>
      <c r="F16" s="79"/>
      <c r="G16" s="109"/>
      <c r="H16" s="110"/>
      <c r="I16" s="110"/>
      <c r="J16" s="110"/>
      <c r="K16" s="110"/>
      <c r="L16" s="110"/>
      <c r="M16" s="110"/>
      <c r="N16" s="110"/>
      <c r="O16" s="111"/>
      <c r="P16" s="121" t="s">
        <v>24</v>
      </c>
      <c r="Q16" s="122"/>
      <c r="R16" s="122"/>
      <c r="S16" s="123"/>
      <c r="T16" s="53"/>
      <c r="U16" s="53"/>
      <c r="V16" s="53"/>
      <c r="W16" s="53"/>
      <c r="X16" s="53"/>
      <c r="Y16" s="53"/>
      <c r="Z16" s="53"/>
      <c r="AA16" s="53"/>
      <c r="AB16" s="53"/>
      <c r="AC16" s="2"/>
      <c r="AD16" s="2"/>
    </row>
    <row r="17" spans="2:29" ht="24.75" customHeight="1">
      <c r="B17" s="125" t="s">
        <v>7</v>
      </c>
      <c r="C17" s="126"/>
      <c r="D17" s="126"/>
      <c r="E17" s="126"/>
      <c r="F17" s="126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30"/>
    </row>
    <row r="18" spans="2:29" ht="24.75" customHeight="1">
      <c r="B18" s="78" t="s">
        <v>8</v>
      </c>
      <c r="C18" s="79"/>
      <c r="D18" s="79"/>
      <c r="E18" s="79"/>
      <c r="F18" s="79"/>
      <c r="G18" s="106"/>
      <c r="H18" s="107"/>
      <c r="I18" s="107"/>
      <c r="J18" s="107"/>
      <c r="K18" s="107"/>
      <c r="L18" s="107"/>
      <c r="M18" s="107"/>
      <c r="N18" s="107"/>
      <c r="O18" s="108"/>
      <c r="P18" s="96" t="s">
        <v>28</v>
      </c>
      <c r="Q18" s="97"/>
      <c r="R18" s="97"/>
      <c r="S18" s="98"/>
      <c r="T18" s="80"/>
      <c r="U18" s="80"/>
      <c r="V18" s="80"/>
      <c r="W18" s="80"/>
      <c r="X18" s="80"/>
      <c r="Y18" s="80"/>
      <c r="Z18" s="80"/>
      <c r="AA18" s="80"/>
      <c r="AB18" s="80"/>
      <c r="AC18" s="30"/>
    </row>
    <row r="19" spans="2:30" ht="9.75" customHeight="1">
      <c r="B19" s="86"/>
      <c r="C19" s="87"/>
      <c r="D19" s="87"/>
      <c r="E19" s="87"/>
      <c r="F19" s="8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2:30" ht="19.5" customHeight="1">
      <c r="B20" s="78" t="s">
        <v>29</v>
      </c>
      <c r="C20" s="79"/>
      <c r="D20" s="79"/>
      <c r="E20" s="79"/>
      <c r="F20" s="79"/>
      <c r="G20" s="83"/>
      <c r="H20" s="84"/>
      <c r="I20" s="84"/>
      <c r="J20" s="84"/>
      <c r="K20" s="84"/>
      <c r="L20" s="84"/>
      <c r="M20" s="84"/>
      <c r="N20" s="84"/>
      <c r="O20" s="85"/>
      <c r="P20" s="5" t="s">
        <v>30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2:30" ht="19.5" customHeight="1">
      <c r="B21" s="78" t="s">
        <v>31</v>
      </c>
      <c r="C21" s="79"/>
      <c r="D21" s="79"/>
      <c r="E21" s="79"/>
      <c r="F21" s="79"/>
      <c r="G21" s="83"/>
      <c r="H21" s="84"/>
      <c r="I21" s="84"/>
      <c r="J21" s="84"/>
      <c r="K21" s="84"/>
      <c r="L21" s="84"/>
      <c r="M21" s="84"/>
      <c r="N21" s="84"/>
      <c r="O21" s="85"/>
      <c r="P21" s="2" t="s">
        <v>32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2:30" ht="21.75" customHeight="1">
      <c r="B22" s="78" t="s">
        <v>67</v>
      </c>
      <c r="C22" s="79"/>
      <c r="D22" s="79"/>
      <c r="E22" s="79"/>
      <c r="F22" s="102"/>
      <c r="G22" s="63" t="s">
        <v>68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5"/>
      <c r="T22" s="2" t="s">
        <v>69</v>
      </c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2:30" ht="20.25" customHeight="1" thickBot="1">
      <c r="B23" s="101" t="s">
        <v>59</v>
      </c>
      <c r="C23" s="101"/>
      <c r="D23" s="101"/>
      <c r="E23" s="101"/>
      <c r="F23" s="10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1" t="s">
        <v>70</v>
      </c>
      <c r="T23" s="51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28" ht="23.25" customHeight="1">
      <c r="B24" s="32"/>
      <c r="C24" s="129" t="s">
        <v>22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82"/>
      <c r="T24" s="46" t="s">
        <v>36</v>
      </c>
      <c r="U24" s="99" t="s">
        <v>19</v>
      </c>
      <c r="V24" s="99"/>
      <c r="W24" s="99"/>
      <c r="X24" s="99"/>
      <c r="Y24" s="81" t="s">
        <v>23</v>
      </c>
      <c r="Z24" s="82"/>
      <c r="AA24" s="45" t="s">
        <v>21</v>
      </c>
      <c r="AB24" s="31"/>
    </row>
    <row r="25" spans="2:28" ht="19.5" customHeight="1">
      <c r="B25" s="33"/>
      <c r="C25" s="66" t="s">
        <v>42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40"/>
      <c r="S25" s="40"/>
      <c r="T25" s="41" t="s">
        <v>37</v>
      </c>
      <c r="U25" s="54">
        <v>2300</v>
      </c>
      <c r="V25" s="55"/>
      <c r="W25" s="55"/>
      <c r="X25" s="56"/>
      <c r="Y25" s="75"/>
      <c r="Z25" s="76"/>
      <c r="AA25" s="38">
        <f aca="true" t="shared" si="0" ref="AA25:AA30">U25*Y25</f>
        <v>0</v>
      </c>
      <c r="AB25" s="31"/>
    </row>
    <row r="26" spans="2:28" ht="19.5" customHeight="1">
      <c r="B26" s="33"/>
      <c r="C26" s="66" t="s">
        <v>43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40"/>
      <c r="S26" s="40"/>
      <c r="T26" s="41" t="s">
        <v>37</v>
      </c>
      <c r="U26" s="54">
        <v>2600</v>
      </c>
      <c r="V26" s="55"/>
      <c r="W26" s="55"/>
      <c r="X26" s="56"/>
      <c r="Y26" s="75"/>
      <c r="Z26" s="76"/>
      <c r="AA26" s="38">
        <f t="shared" si="0"/>
        <v>0</v>
      </c>
      <c r="AB26" s="31"/>
    </row>
    <row r="27" spans="2:28" ht="19.5" customHeight="1">
      <c r="B27" s="33"/>
      <c r="C27" s="66" t="s">
        <v>44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41" t="s">
        <v>37</v>
      </c>
      <c r="U27" s="54">
        <v>3900</v>
      </c>
      <c r="V27" s="55"/>
      <c r="W27" s="55"/>
      <c r="X27" s="56"/>
      <c r="Y27" s="75"/>
      <c r="Z27" s="76"/>
      <c r="AA27" s="38">
        <f t="shared" si="0"/>
        <v>0</v>
      </c>
      <c r="AB27" s="31"/>
    </row>
    <row r="28" spans="2:28" ht="19.5" customHeight="1">
      <c r="B28" s="33"/>
      <c r="C28" s="66" t="s">
        <v>45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40"/>
      <c r="T28" s="41" t="s">
        <v>37</v>
      </c>
      <c r="U28" s="54">
        <v>3200</v>
      </c>
      <c r="V28" s="55"/>
      <c r="W28" s="55"/>
      <c r="X28" s="56"/>
      <c r="Y28" s="75"/>
      <c r="Z28" s="76"/>
      <c r="AA28" s="38">
        <f>U28*Y28</f>
        <v>0</v>
      </c>
      <c r="AB28" s="31"/>
    </row>
    <row r="29" spans="2:28" ht="19.5" customHeight="1">
      <c r="B29" s="33"/>
      <c r="C29" s="66" t="s">
        <v>46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104"/>
      <c r="T29" s="41" t="s">
        <v>37</v>
      </c>
      <c r="U29" s="54">
        <v>3500</v>
      </c>
      <c r="V29" s="55"/>
      <c r="W29" s="55"/>
      <c r="X29" s="56"/>
      <c r="Y29" s="75"/>
      <c r="Z29" s="76"/>
      <c r="AA29" s="38">
        <f>U29*Y29</f>
        <v>0</v>
      </c>
      <c r="AB29" s="31"/>
    </row>
    <row r="30" spans="2:28" ht="19.5" customHeight="1">
      <c r="B30" s="34"/>
      <c r="C30" s="66" t="s">
        <v>47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40"/>
      <c r="T30" s="41" t="s">
        <v>38</v>
      </c>
      <c r="U30" s="54">
        <v>3440</v>
      </c>
      <c r="V30" s="55"/>
      <c r="W30" s="55"/>
      <c r="X30" s="56"/>
      <c r="Y30" s="75"/>
      <c r="Z30" s="76"/>
      <c r="AA30" s="38">
        <f t="shared" si="0"/>
        <v>0</v>
      </c>
      <c r="AB30" s="31"/>
    </row>
    <row r="31" spans="2:28" ht="18.75" customHeight="1">
      <c r="B31" s="33"/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54"/>
      <c r="V31" s="55"/>
      <c r="W31" s="55"/>
      <c r="X31" s="56"/>
      <c r="Y31" s="27">
        <f>VLOOKUP(((Y25+Y26+Y27+Y28+Y29)*34),送料2,2,0)</f>
        <v>0</v>
      </c>
      <c r="Z31" s="27">
        <f>VLOOKUP((Y30*34),送料2,2,0)</f>
        <v>0</v>
      </c>
      <c r="AA31" s="38"/>
      <c r="AB31" s="31"/>
    </row>
    <row r="32" spans="2:28" ht="18.75" customHeight="1">
      <c r="B32" s="33"/>
      <c r="C32" s="115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54"/>
      <c r="V32" s="55"/>
      <c r="W32" s="55"/>
      <c r="X32" s="56"/>
      <c r="Y32" s="68">
        <f>Y31+Z31</f>
        <v>0</v>
      </c>
      <c r="Z32" s="69"/>
      <c r="AA32" s="38"/>
      <c r="AB32" s="31"/>
    </row>
    <row r="33" spans="2:28" ht="19.5" customHeight="1">
      <c r="B33" s="35"/>
      <c r="C33" s="57" t="s">
        <v>34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9"/>
      <c r="U33" s="118" t="s">
        <v>20</v>
      </c>
      <c r="V33" s="119"/>
      <c r="W33" s="119"/>
      <c r="X33" s="120"/>
      <c r="Y33" s="73"/>
      <c r="Z33" s="74"/>
      <c r="AA33" s="42" t="s">
        <v>40</v>
      </c>
      <c r="AB33" s="31"/>
    </row>
    <row r="34" spans="2:28" ht="19.5" customHeight="1">
      <c r="B34" s="33"/>
      <c r="C34" s="66" t="s">
        <v>48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104"/>
      <c r="U34" s="54">
        <v>1370</v>
      </c>
      <c r="V34" s="55"/>
      <c r="W34" s="55"/>
      <c r="X34" s="56"/>
      <c r="Y34" s="68">
        <f>IF(OR(T16="北海道"),Y32,"")</f>
      </c>
      <c r="Z34" s="69"/>
      <c r="AA34" s="38">
        <f>_xlfn.IFERROR(U34*Y34,"")</f>
      </c>
      <c r="AB34" s="31"/>
    </row>
    <row r="35" spans="2:28" ht="19.5" customHeight="1">
      <c r="B35" s="33"/>
      <c r="C35" s="66" t="s">
        <v>49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104"/>
      <c r="U35" s="54">
        <v>1150</v>
      </c>
      <c r="V35" s="55"/>
      <c r="W35" s="55"/>
      <c r="X35" s="56"/>
      <c r="Y35" s="68">
        <f>IF(OR(T16="青森県",T16="岩手県",T16="秋田県",T16="宮城県",T16="山形県",T16="福島県"),Y32,"")</f>
      </c>
      <c r="Z35" s="69"/>
      <c r="AA35" s="38">
        <f aca="true" t="shared" si="1" ref="AA35:AA41">_xlfn.IFERROR(U35*Y35,"")</f>
      </c>
      <c r="AB35" s="31"/>
    </row>
    <row r="36" spans="2:28" ht="19.5" customHeight="1">
      <c r="B36" s="33"/>
      <c r="C36" s="66" t="s">
        <v>50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104"/>
      <c r="U36" s="54">
        <v>1260</v>
      </c>
      <c r="V36" s="55"/>
      <c r="W36" s="55"/>
      <c r="X36" s="56"/>
      <c r="Y36" s="68">
        <f>IF(OR(T16="茨城県",T16="栃木県",T16="群馬県",T16="埼玉県",T16="千葉県",T16="東京都",T16="神奈川県",T16="山梨県",T16="新潟県",T16="長野県"),Y32,"")</f>
      </c>
      <c r="Z36" s="69"/>
      <c r="AA36" s="38">
        <f t="shared" si="1"/>
      </c>
      <c r="AB36" s="31"/>
    </row>
    <row r="37" spans="2:28" ht="20.25" customHeight="1">
      <c r="B37" s="33"/>
      <c r="C37" s="103" t="s">
        <v>51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8"/>
      <c r="U37" s="54">
        <v>1370</v>
      </c>
      <c r="V37" s="55"/>
      <c r="W37" s="55"/>
      <c r="X37" s="56"/>
      <c r="Y37" s="68">
        <f>IF(OR(T16="岐阜県",T16="静岡県",T16="愛知県",T16="三重県",T16="富山県",T16="石川県",T16="福井県"),Y32,"")</f>
      </c>
      <c r="Z37" s="69"/>
      <c r="AA37" s="38">
        <f t="shared" si="1"/>
      </c>
      <c r="AB37" s="31"/>
    </row>
    <row r="38" spans="2:28" ht="19.5" customHeight="1">
      <c r="B38" s="33"/>
      <c r="C38" s="66" t="s">
        <v>52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104"/>
      <c r="U38" s="54">
        <v>1480</v>
      </c>
      <c r="V38" s="55"/>
      <c r="W38" s="55"/>
      <c r="X38" s="56"/>
      <c r="Y38" s="68">
        <f>IF(OR(T16="滋賀県",T16="京都府",T16="大阪府",T16="兵庫県",T16="奈良県",T16="和歌山県"),Y32,"")</f>
      </c>
      <c r="Z38" s="69"/>
      <c r="AA38" s="38">
        <f t="shared" si="1"/>
      </c>
      <c r="AB38" s="31"/>
    </row>
    <row r="39" spans="2:28" ht="19.5" customHeight="1">
      <c r="B39" s="33"/>
      <c r="C39" s="103" t="s">
        <v>53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104"/>
      <c r="U39" s="54">
        <v>1590</v>
      </c>
      <c r="V39" s="55"/>
      <c r="W39" s="55"/>
      <c r="X39" s="56"/>
      <c r="Y39" s="68">
        <f>IF(OR(T16="鳥取県",T16="島根県",T16="岡山県",T16="広島県",T16="山口県"),Y32,"")</f>
      </c>
      <c r="Z39" s="69"/>
      <c r="AA39" s="38">
        <f t="shared" si="1"/>
      </c>
      <c r="AB39" s="31"/>
    </row>
    <row r="40" spans="2:28" ht="19.5" customHeight="1">
      <c r="B40" s="33"/>
      <c r="C40" s="103" t="s">
        <v>54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104"/>
      <c r="U40" s="54">
        <v>1590</v>
      </c>
      <c r="V40" s="55"/>
      <c r="W40" s="55"/>
      <c r="X40" s="56"/>
      <c r="Y40" s="68">
        <f>IF(OR(T16="徳島県",T16="香川県",T16="愛媛県",T16="高知県"),Y32,"")</f>
      </c>
      <c r="Z40" s="69"/>
      <c r="AA40" s="38">
        <f t="shared" si="1"/>
      </c>
      <c r="AB40" s="31"/>
    </row>
    <row r="41" spans="2:28" ht="19.5" customHeight="1">
      <c r="B41" s="33"/>
      <c r="C41" s="103" t="s">
        <v>55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104"/>
      <c r="U41" s="54">
        <v>1810</v>
      </c>
      <c r="V41" s="55"/>
      <c r="W41" s="55"/>
      <c r="X41" s="56"/>
      <c r="Y41" s="68">
        <f>IF(OR(T16="福岡県",T16="佐賀県",T16="長崎県",T16="大分県",T16="熊本県",T16="宮崎県",T16="鹿児島県"),Y32,"")</f>
      </c>
      <c r="Z41" s="69"/>
      <c r="AA41" s="38">
        <f t="shared" si="1"/>
      </c>
      <c r="AB41" s="31"/>
    </row>
    <row r="42" spans="2:28" ht="19.5" customHeight="1">
      <c r="B42" s="33"/>
      <c r="C42" s="103" t="s">
        <v>56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104"/>
      <c r="U42" s="135" t="s">
        <v>60</v>
      </c>
      <c r="V42" s="136"/>
      <c r="W42" s="136"/>
      <c r="X42" s="137"/>
      <c r="Y42" s="68">
        <f>IF(OR(T16="沖縄県"),"要問合せ","")</f>
      </c>
      <c r="Z42" s="69"/>
      <c r="AA42" s="38">
        <f>Y42</f>
      </c>
      <c r="AB42" s="31"/>
    </row>
    <row r="43" spans="2:28" ht="19.5" customHeight="1">
      <c r="B43" s="33"/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131" t="s">
        <v>65</v>
      </c>
      <c r="R43" s="131"/>
      <c r="S43" s="131"/>
      <c r="T43" s="132"/>
      <c r="U43" s="54">
        <f>SUM(AA34:AA42)</f>
        <v>0</v>
      </c>
      <c r="V43" s="55"/>
      <c r="W43" s="55"/>
      <c r="X43" s="56"/>
      <c r="Y43" s="133" t="s">
        <v>66</v>
      </c>
      <c r="Z43" s="134"/>
      <c r="AA43" s="50">
        <f>SUM(AA25:AA30)</f>
        <v>0</v>
      </c>
      <c r="AB43" s="31"/>
    </row>
    <row r="44" spans="2:28" ht="28.5" customHeight="1" thickBot="1">
      <c r="B44" s="36"/>
      <c r="C44" s="113" t="s">
        <v>41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37"/>
      <c r="Z44" s="37"/>
      <c r="AA44" s="47">
        <f>SUM(AA43,U43)</f>
        <v>0</v>
      </c>
      <c r="AB44" s="31"/>
    </row>
    <row r="45" spans="2:30" ht="14.25" customHeight="1">
      <c r="B45" s="6"/>
      <c r="C45" s="25" t="s">
        <v>61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6"/>
      <c r="AB45" s="6"/>
      <c r="AC45" s="6"/>
      <c r="AD45" s="8"/>
    </row>
    <row r="46" spans="2:30" ht="14.25" customHeight="1">
      <c r="B46" s="6"/>
      <c r="C46" s="25" t="s">
        <v>62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8"/>
    </row>
    <row r="47" spans="2:30" ht="14.25" customHeight="1">
      <c r="B47" s="6"/>
      <c r="C47" s="25" t="s">
        <v>63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8"/>
    </row>
    <row r="48" spans="2:30" ht="7.5" customHeight="1">
      <c r="B48" s="6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8"/>
    </row>
    <row r="49" spans="2:30" ht="16.5" customHeight="1">
      <c r="B49" s="24" t="s">
        <v>12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2:30" ht="17.25">
      <c r="B50" s="9" t="s">
        <v>15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:30" ht="41.25" customHeight="1">
      <c r="B51" s="77" t="s">
        <v>33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44"/>
      <c r="AD51" s="44"/>
    </row>
    <row r="52" spans="2:30" ht="5.2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2:30" ht="13.5">
      <c r="B53" s="10" t="s">
        <v>16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2:30" ht="7.5" customHeight="1" thickBo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:30" ht="13.5">
      <c r="B55" s="2"/>
      <c r="C55" s="2"/>
      <c r="D55" s="2"/>
      <c r="E55" s="2"/>
      <c r="F55" s="2"/>
      <c r="G55" s="11"/>
      <c r="H55" s="12" t="s">
        <v>13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4"/>
      <c r="V55" s="15"/>
      <c r="W55" s="2"/>
      <c r="X55" s="2"/>
      <c r="Y55" s="2"/>
      <c r="Z55" s="2"/>
      <c r="AA55" s="2"/>
      <c r="AB55" s="2"/>
      <c r="AC55" s="2"/>
      <c r="AD55" s="2"/>
    </row>
    <row r="56" spans="2:30" ht="13.5">
      <c r="B56" s="2"/>
      <c r="C56" s="2"/>
      <c r="D56" s="2"/>
      <c r="E56" s="2"/>
      <c r="F56" s="2"/>
      <c r="G56" s="16"/>
      <c r="H56" s="4" t="s">
        <v>14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7"/>
      <c r="V56" s="15"/>
      <c r="W56" s="2"/>
      <c r="X56" s="2"/>
      <c r="Y56" s="2"/>
      <c r="Z56" s="2"/>
      <c r="AA56" s="2"/>
      <c r="AB56" s="2"/>
      <c r="AC56" s="2"/>
      <c r="AD56" s="2"/>
    </row>
    <row r="57" spans="2:30" ht="14.25" thickBot="1">
      <c r="B57" s="2"/>
      <c r="C57" s="2"/>
      <c r="D57" s="2"/>
      <c r="E57" s="2"/>
      <c r="F57" s="2"/>
      <c r="G57" s="18"/>
      <c r="H57" s="19" t="s">
        <v>18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1"/>
      <c r="V57" s="15"/>
      <c r="W57" s="2"/>
      <c r="X57" s="2"/>
      <c r="Y57" s="2"/>
      <c r="Z57" s="2"/>
      <c r="AA57" s="2"/>
      <c r="AB57" s="2"/>
      <c r="AC57" s="2"/>
      <c r="AD57" s="2"/>
    </row>
    <row r="58" spans="2:30" ht="7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2:30" ht="13.5">
      <c r="B59" s="10" t="s">
        <v>17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2:30" ht="12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1"/>
      <c r="AD60" s="1"/>
    </row>
    <row r="61" spans="2:30" ht="13.5">
      <c r="B61" s="22" t="s">
        <v>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2:30" ht="13.5">
      <c r="B62" s="22" t="s">
        <v>10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2:30" ht="13.5">
      <c r="B63" s="22" t="s">
        <v>11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2:30" ht="13.5">
      <c r="B64" s="2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2:30" ht="13.5">
      <c r="B65" s="2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2:30" ht="13.5">
      <c r="B66" s="2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2:28" ht="13.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2:28" ht="13.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2:28" ht="45.75" customHeight="1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</sheetData>
  <sheetProtection password="D424" sheet="1" selectLockedCells="1"/>
  <mergeCells count="102">
    <mergeCell ref="Q43:T43"/>
    <mergeCell ref="U43:X43"/>
    <mergeCell ref="Y43:Z43"/>
    <mergeCell ref="B9:F9"/>
    <mergeCell ref="U42:X42"/>
    <mergeCell ref="C41:T41"/>
    <mergeCell ref="U31:X31"/>
    <mergeCell ref="C31:T31"/>
    <mergeCell ref="C40:T40"/>
    <mergeCell ref="U34:X34"/>
    <mergeCell ref="C38:T38"/>
    <mergeCell ref="G12:O12"/>
    <mergeCell ref="C24:S24"/>
    <mergeCell ref="U25:X25"/>
    <mergeCell ref="U27:X27"/>
    <mergeCell ref="G13:O13"/>
    <mergeCell ref="B12:F12"/>
    <mergeCell ref="C36:T36"/>
    <mergeCell ref="B21:F21"/>
    <mergeCell ref="P16:S16"/>
    <mergeCell ref="AN13:BE13"/>
    <mergeCell ref="B17:F17"/>
    <mergeCell ref="C29:S29"/>
    <mergeCell ref="C27:S27"/>
    <mergeCell ref="G21:O21"/>
    <mergeCell ref="C44:X44"/>
    <mergeCell ref="C32:T32"/>
    <mergeCell ref="U32:X32"/>
    <mergeCell ref="U33:X33"/>
    <mergeCell ref="U36:X36"/>
    <mergeCell ref="U35:X35"/>
    <mergeCell ref="C35:T35"/>
    <mergeCell ref="C34:T34"/>
    <mergeCell ref="C37:T37"/>
    <mergeCell ref="U37:X37"/>
    <mergeCell ref="B7:AB7"/>
    <mergeCell ref="C30:R30"/>
    <mergeCell ref="C28:R28"/>
    <mergeCell ref="B16:F16"/>
    <mergeCell ref="B18:F18"/>
    <mergeCell ref="C25:Q25"/>
    <mergeCell ref="G18:O18"/>
    <mergeCell ref="G16:O16"/>
    <mergeCell ref="B13:F13"/>
    <mergeCell ref="B14:F14"/>
    <mergeCell ref="P12:R12"/>
    <mergeCell ref="B20:F20"/>
    <mergeCell ref="U28:X28"/>
    <mergeCell ref="S9:W9"/>
    <mergeCell ref="AI13:AM13"/>
    <mergeCell ref="P18:S18"/>
    <mergeCell ref="U24:X24"/>
    <mergeCell ref="B15:F15"/>
    <mergeCell ref="B23:F23"/>
    <mergeCell ref="B22:F22"/>
    <mergeCell ref="G17:AB17"/>
    <mergeCell ref="Y24:Z24"/>
    <mergeCell ref="G20:O20"/>
    <mergeCell ref="T18:AB18"/>
    <mergeCell ref="B19:F19"/>
    <mergeCell ref="AA6:AB6"/>
    <mergeCell ref="B10:F10"/>
    <mergeCell ref="G10:O10"/>
    <mergeCell ref="G11:O11"/>
    <mergeCell ref="B11:F11"/>
    <mergeCell ref="U29:X29"/>
    <mergeCell ref="Y37:Z37"/>
    <mergeCell ref="Y25:Z25"/>
    <mergeCell ref="Y26:Z26"/>
    <mergeCell ref="Y27:Z27"/>
    <mergeCell ref="Y28:Z28"/>
    <mergeCell ref="U30:X30"/>
    <mergeCell ref="Y38:Z38"/>
    <mergeCell ref="Y39:Z39"/>
    <mergeCell ref="Y40:Z40"/>
    <mergeCell ref="Y41:Z41"/>
    <mergeCell ref="Y42:Z42"/>
    <mergeCell ref="B51:AB51"/>
    <mergeCell ref="C42:T42"/>
    <mergeCell ref="U40:X40"/>
    <mergeCell ref="U41:X41"/>
    <mergeCell ref="C39:T39"/>
    <mergeCell ref="U38:X38"/>
    <mergeCell ref="U39:X39"/>
    <mergeCell ref="Y35:Z35"/>
    <mergeCell ref="Y36:Z36"/>
    <mergeCell ref="Y9:AB9"/>
    <mergeCell ref="Y32:Z32"/>
    <mergeCell ref="Y33:Z33"/>
    <mergeCell ref="Y34:Z34"/>
    <mergeCell ref="Y30:Z30"/>
    <mergeCell ref="Y29:Z29"/>
    <mergeCell ref="S12:AB12"/>
    <mergeCell ref="T16:AB16"/>
    <mergeCell ref="U26:X26"/>
    <mergeCell ref="C33:T33"/>
    <mergeCell ref="G9:O9"/>
    <mergeCell ref="G22:S22"/>
    <mergeCell ref="C26:Q26"/>
    <mergeCell ref="P9:R9"/>
    <mergeCell ref="P10:R10"/>
    <mergeCell ref="S10:AB10"/>
  </mergeCells>
  <dataValidations count="1">
    <dataValidation allowBlank="1" showInputMessage="1" showErrorMessage="1" imeMode="off" sqref="Y25:Y30 Y32:Y43"/>
  </dataValidations>
  <printOptions/>
  <pageMargins left="0.5905511811023623" right="0.1968503937007874" top="0.5118110236220472" bottom="0.3937007874015748" header="0.5118110236220472" footer="0.5118110236220472"/>
  <pageSetup horizontalDpi="600" verticalDpi="600" orientation="portrait" paperSize="9" scale="7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40"/>
  <sheetViews>
    <sheetView zoomScalePageLayoutView="0" workbookViewId="0" topLeftCell="A1">
      <selection activeCell="K15" sqref="K15"/>
    </sheetView>
  </sheetViews>
  <sheetFormatPr defaultColWidth="9.00390625" defaultRowHeight="13.5"/>
  <sheetData>
    <row r="3" spans="2:3" ht="13.5">
      <c r="B3" t="s">
        <v>39</v>
      </c>
      <c r="C3" t="s">
        <v>20</v>
      </c>
    </row>
    <row r="4" spans="2:3" ht="13.5">
      <c r="B4">
        <v>0</v>
      </c>
      <c r="C4">
        <v>0</v>
      </c>
    </row>
    <row r="5" spans="2:3" ht="13.5">
      <c r="B5">
        <v>34</v>
      </c>
      <c r="C5">
        <v>1</v>
      </c>
    </row>
    <row r="6" spans="2:3" ht="13.5">
      <c r="B6">
        <v>68</v>
      </c>
      <c r="C6">
        <v>1</v>
      </c>
    </row>
    <row r="7" spans="2:3" ht="13.5">
      <c r="B7">
        <v>102</v>
      </c>
      <c r="C7">
        <v>1</v>
      </c>
    </row>
    <row r="8" spans="2:3" ht="13.5">
      <c r="B8">
        <v>136</v>
      </c>
      <c r="C8">
        <v>2</v>
      </c>
    </row>
    <row r="9" spans="2:3" ht="13.5">
      <c r="B9">
        <v>170</v>
      </c>
      <c r="C9">
        <v>2</v>
      </c>
    </row>
    <row r="10" spans="2:3" ht="13.5">
      <c r="B10">
        <v>204</v>
      </c>
      <c r="C10">
        <v>2</v>
      </c>
    </row>
    <row r="11" spans="2:3" ht="13.5">
      <c r="B11">
        <v>238</v>
      </c>
      <c r="C11">
        <v>3</v>
      </c>
    </row>
    <row r="12" spans="2:3" ht="13.5">
      <c r="B12">
        <v>272</v>
      </c>
      <c r="C12">
        <v>3</v>
      </c>
    </row>
    <row r="13" spans="2:3" ht="13.5">
      <c r="B13">
        <v>306</v>
      </c>
      <c r="C13">
        <v>3</v>
      </c>
    </row>
    <row r="14" spans="2:3" ht="13.5">
      <c r="B14">
        <v>340</v>
      </c>
      <c r="C14">
        <v>4</v>
      </c>
    </row>
    <row r="15" spans="2:3" ht="13.5">
      <c r="B15">
        <v>374</v>
      </c>
      <c r="C15">
        <v>4</v>
      </c>
    </row>
    <row r="16" spans="2:3" ht="13.5">
      <c r="B16">
        <v>408</v>
      </c>
      <c r="C16">
        <v>4</v>
      </c>
    </row>
    <row r="17" spans="2:3" ht="13.5">
      <c r="B17">
        <v>442</v>
      </c>
      <c r="C17">
        <v>5</v>
      </c>
    </row>
    <row r="18" spans="2:3" ht="13.5">
      <c r="B18">
        <v>476</v>
      </c>
      <c r="C18">
        <v>5</v>
      </c>
    </row>
    <row r="19" spans="2:3" ht="13.5">
      <c r="B19">
        <v>510</v>
      </c>
      <c r="C19">
        <v>5</v>
      </c>
    </row>
    <row r="20" spans="2:3" ht="13.5">
      <c r="B20">
        <v>544</v>
      </c>
      <c r="C20">
        <v>6</v>
      </c>
    </row>
    <row r="21" spans="2:3" ht="13.5">
      <c r="B21">
        <v>578</v>
      </c>
      <c r="C21">
        <v>6</v>
      </c>
    </row>
    <row r="22" spans="2:3" ht="13.5">
      <c r="B22">
        <v>612</v>
      </c>
      <c r="C22">
        <v>6</v>
      </c>
    </row>
    <row r="23" spans="2:3" ht="13.5">
      <c r="B23">
        <v>646</v>
      </c>
      <c r="C23">
        <v>7</v>
      </c>
    </row>
    <row r="24" spans="2:3" ht="13.5">
      <c r="B24">
        <v>680</v>
      </c>
      <c r="C24">
        <v>7</v>
      </c>
    </row>
    <row r="25" spans="2:3" ht="13.5">
      <c r="B25">
        <v>714</v>
      </c>
      <c r="C25">
        <v>7</v>
      </c>
    </row>
    <row r="26" spans="2:3" ht="13.5">
      <c r="B26">
        <v>748</v>
      </c>
      <c r="C26">
        <v>8</v>
      </c>
    </row>
    <row r="27" spans="2:3" ht="13.5">
      <c r="B27">
        <v>782</v>
      </c>
      <c r="C27">
        <v>8</v>
      </c>
    </row>
    <row r="28" spans="2:3" ht="13.5">
      <c r="B28">
        <v>816</v>
      </c>
      <c r="C28">
        <v>8</v>
      </c>
    </row>
    <row r="29" spans="2:3" ht="13.5">
      <c r="B29">
        <v>850</v>
      </c>
      <c r="C29">
        <v>9</v>
      </c>
    </row>
    <row r="30" spans="2:3" ht="13.5">
      <c r="B30">
        <v>884</v>
      </c>
      <c r="C30">
        <v>9</v>
      </c>
    </row>
    <row r="31" spans="2:3" ht="13.5">
      <c r="B31">
        <v>918</v>
      </c>
      <c r="C31">
        <v>9</v>
      </c>
    </row>
    <row r="32" spans="2:3" ht="13.5">
      <c r="B32">
        <v>952</v>
      </c>
      <c r="C32">
        <v>10</v>
      </c>
    </row>
    <row r="33" spans="2:3" ht="13.5">
      <c r="B33">
        <v>986</v>
      </c>
      <c r="C33">
        <v>10</v>
      </c>
    </row>
    <row r="34" spans="2:3" ht="13.5">
      <c r="B34">
        <v>1020</v>
      </c>
      <c r="C34">
        <v>10</v>
      </c>
    </row>
    <row r="35" spans="2:3" ht="13.5">
      <c r="B35">
        <v>1054</v>
      </c>
      <c r="C35">
        <v>11</v>
      </c>
    </row>
    <row r="36" spans="2:3" ht="13.5">
      <c r="B36">
        <v>1088</v>
      </c>
      <c r="C36">
        <v>11</v>
      </c>
    </row>
    <row r="37" spans="2:3" ht="13.5">
      <c r="B37">
        <v>1122</v>
      </c>
      <c r="C37">
        <v>11</v>
      </c>
    </row>
    <row r="38" spans="2:3" ht="13.5">
      <c r="B38">
        <v>1156</v>
      </c>
      <c r="C38">
        <v>12</v>
      </c>
    </row>
    <row r="39" spans="2:3" ht="13.5">
      <c r="B39">
        <v>1190</v>
      </c>
      <c r="C39">
        <v>12</v>
      </c>
    </row>
    <row r="40" spans="2:3" ht="13.5">
      <c r="B40">
        <v>1224</v>
      </c>
      <c r="C40">
        <v>12</v>
      </c>
    </row>
  </sheetData>
  <sheetProtection password="D42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電源開発株式会社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ＥＰＤＣ</dc:creator>
  <cp:keywords/>
  <dc:description/>
  <cp:lastModifiedBy>森合 千尋</cp:lastModifiedBy>
  <cp:lastPrinted>2020-06-22T04:17:14Z</cp:lastPrinted>
  <dcterms:created xsi:type="dcterms:W3CDTF">2001-06-06T12:28:25Z</dcterms:created>
  <dcterms:modified xsi:type="dcterms:W3CDTF">2020-11-24T06:03:52Z</dcterms:modified>
  <cp:category/>
  <cp:version/>
  <cp:contentType/>
  <cp:contentStatus/>
</cp:coreProperties>
</file>